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O:\DLYC\SIENE\EQUIPEMENTS\25 - MARCHES\255-FICHES MARCHES Extranet\Fiches Mobilier Informatique\"/>
    </mc:Choice>
  </mc:AlternateContent>
  <xr:revisionPtr revIDLastSave="0" documentId="13_ncr:1_{5318959A-806C-4640-A3E8-E3D397FD4CF5}" xr6:coauthVersionLast="45" xr6:coauthVersionMax="45" xr10:uidLastSave="{00000000-0000-0000-0000-000000000000}"/>
  <bookViews>
    <workbookView xWindow="20370" yWindow="-120" windowWidth="29040" windowHeight="15840" activeTab="1" xr2:uid="{00000000-000D-0000-FFFF-FFFF00000000}"/>
  </bookViews>
  <sheets>
    <sheet name="LISEZ-MOI" sheetId="10" r:id="rId1"/>
    <sheet name="BPU mobilier Informatique" sheetId="9" r:id="rId2"/>
  </sheets>
  <definedNames>
    <definedName name="EPOXY">'BPU mobilier Informatique'!$N$1:$N$12</definedName>
    <definedName name="époxy">'BPU mobilier Informatique'!$N$1:$N$7</definedName>
    <definedName name="EPOXYLNR">'BPU mobilier Informatique'!$N$1:$N$12</definedName>
    <definedName name="hêtre_563">'BPU mobilier Informatique'!$L$1:$L$6</definedName>
    <definedName name="jaune_1023">'BPU mobilier Informatique'!$N$1:$N$7</definedName>
    <definedName name="MELALNR">'BPU mobilier Informatique'!$L$1:$L$11</definedName>
    <definedName name="MELAMINE">'BPU mobilier Informatique'!$L$1:$L$6</definedName>
    <definedName name="Plateau">'BPU mobilier Informatique'!$L$1:$L$6</definedName>
    <definedName name="_xlnm.Print_Area" localSheetId="1">'BPU mobilier Informatique'!$A$1:$I$33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3" i="9" l="1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I5" i="9" l="1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 l="1"/>
  <c r="I26" i="9" s="1"/>
  <c r="I27" i="9" s="1"/>
</calcChain>
</file>

<file path=xl/sharedStrings.xml><?xml version="1.0" encoding="utf-8"?>
<sst xmlns="http://schemas.openxmlformats.org/spreadsheetml/2006/main" count="134" uniqueCount="109">
  <si>
    <t>INF 1</t>
  </si>
  <si>
    <t>INF 2</t>
  </si>
  <si>
    <t>INF 3</t>
  </si>
  <si>
    <t>INF 4</t>
  </si>
  <si>
    <t>INF 5</t>
  </si>
  <si>
    <t>INF 8</t>
  </si>
  <si>
    <t>INF 9</t>
  </si>
  <si>
    <t>INF 10</t>
  </si>
  <si>
    <t>INF 11</t>
  </si>
  <si>
    <t>INF 12</t>
  </si>
  <si>
    <t>INF 13</t>
  </si>
  <si>
    <t>INF 14</t>
  </si>
  <si>
    <t>INF 15</t>
  </si>
  <si>
    <t>INF 16</t>
  </si>
  <si>
    <t>INF 17</t>
  </si>
  <si>
    <t>INF 6</t>
  </si>
  <si>
    <t>INF 7</t>
  </si>
  <si>
    <t>Bras articulé pour écran plat</t>
  </si>
  <si>
    <t>Angle de liaison à 45 ° pour tables informatiques</t>
  </si>
  <si>
    <t>Angle de liaison à 60 ° pour tables informatiques</t>
  </si>
  <si>
    <t>Angle de liaison à 72 ° pour tables informatiques</t>
  </si>
  <si>
    <t>Angle de liaison à 90 ° pour tables informatiques</t>
  </si>
  <si>
    <t>Table informatique pour écran posé 80 X 70cm avec coffre et serrure protégeant l'UC</t>
  </si>
  <si>
    <t>Table informatique pour écran posé 120X 70cm avec coffre et serrure protégeant l'UC</t>
  </si>
  <si>
    <t>Table informatique pour écran posé 160X 70cm avec coffre et serrure protégeant l'UC</t>
  </si>
  <si>
    <t>Table informatique pour imprimante 80 X 70cm</t>
  </si>
  <si>
    <t>Voile de fond pour tables de largeur 120cm (INF 2 et INF 5)</t>
  </si>
  <si>
    <t>Voile de fond pour tables de largeur 80cm (INF1, INF 4 et INF 7)</t>
  </si>
  <si>
    <t>Tirette clavier pour tables informatiques</t>
  </si>
  <si>
    <t>Chaise de travail Bois pivotante réglable en hauteur sur patins</t>
  </si>
  <si>
    <t>Chaise de travail Bois pivotante réglable en hauteur sur roulettes</t>
  </si>
  <si>
    <t>INF 18</t>
  </si>
  <si>
    <t>INF 19</t>
  </si>
  <si>
    <t>INF 20</t>
  </si>
  <si>
    <t>Voile de fond pour tables de largeur 160cm (INF3 et INF 6)</t>
  </si>
  <si>
    <t>Table informatique pour écran escamotable 80 X 70cm avec coffre et serrure protégeant l'UC</t>
  </si>
  <si>
    <t>Table informatique pour écran escamotable 120 X 70cm avec coffre et serrure protégeant l'UC</t>
  </si>
  <si>
    <t>Table informatique pour écran escamotable 160 X 70cm avec coffre et serrure protégeant l'UC</t>
  </si>
  <si>
    <t>Total HT</t>
  </si>
  <si>
    <t>TVA 20 %</t>
  </si>
  <si>
    <t>Total TTC</t>
  </si>
  <si>
    <t>période de livraison souhaitée</t>
  </si>
  <si>
    <t>hêtre 563</t>
  </si>
  <si>
    <t>hêtre 350</t>
  </si>
  <si>
    <t>beige</t>
  </si>
  <si>
    <t>gris</t>
  </si>
  <si>
    <t>blanc</t>
  </si>
  <si>
    <t>noir</t>
  </si>
  <si>
    <t>bleu</t>
  </si>
  <si>
    <t>vert</t>
  </si>
  <si>
    <t>jaune</t>
  </si>
  <si>
    <t xml:space="preserve">orange </t>
  </si>
  <si>
    <t>rouge</t>
  </si>
  <si>
    <t>jaune 1023</t>
  </si>
  <si>
    <t>orange 2003</t>
  </si>
  <si>
    <t>rouge 3000</t>
  </si>
  <si>
    <t>bleu 5002</t>
  </si>
  <si>
    <t>bleu 2015</t>
  </si>
  <si>
    <t>turquoise 5018</t>
  </si>
  <si>
    <t>vert 6029</t>
  </si>
  <si>
    <t>gris 7035</t>
  </si>
  <si>
    <t>aluminium 9006</t>
  </si>
  <si>
    <t>noir 9005</t>
  </si>
  <si>
    <t>blanc 9003</t>
  </si>
  <si>
    <t>granny</t>
  </si>
  <si>
    <t>Table proposée sans la tirette clavier
(vendue séparément)</t>
  </si>
  <si>
    <t>Table présentée en 80 x 70 cm, tirette clavier
vendue séparément</t>
  </si>
  <si>
    <t>Table proposée sans le coffre et la tirette clavier</t>
  </si>
  <si>
    <t>Comment remplir le BPU</t>
  </si>
  <si>
    <t>PLATEAU</t>
  </si>
  <si>
    <t>EPOXY</t>
  </si>
  <si>
    <t>Contraintes de livraison (s'il y a lieu)</t>
  </si>
  <si>
    <t>OUI                   NON</t>
  </si>
  <si>
    <t>Livraison à l'étage : oui ou non (rayer la mention inutile)</t>
  </si>
  <si>
    <t>Ascenseur : oui ou non (rayer la mention inutile)</t>
  </si>
  <si>
    <t>Nom et téléphone de l'interlocteur pour prise de rendez-vous</t>
  </si>
  <si>
    <t>Précisez ici l'adresse complète de votre établissement ou tampon</t>
  </si>
  <si>
    <t>ELEMENTS A RENSEIGNER IMPERATIVEMENT afin que nous puissions enregistrer votre commande</t>
  </si>
  <si>
    <t>1-Précisez l'adresse complète de votre établissement en haut à droite du BPU</t>
  </si>
  <si>
    <t>nom et téphone de l'interlocuteur pour prise de rendez-vous</t>
  </si>
  <si>
    <t>livraison à l'étage</t>
  </si>
  <si>
    <t>ascenseur</t>
  </si>
  <si>
    <t>contraintes de livraison</t>
  </si>
  <si>
    <t>3- Chosir les coloris des plateaux et piétements (clic droit pour faire apparaître la liste déroulante) : cases grisées</t>
  </si>
  <si>
    <t>Date, cachet du Lycée et signature du  Chef d'Etablissement</t>
  </si>
  <si>
    <t>4 - Dater et signer le BPU</t>
  </si>
  <si>
    <t>5- Renseigner impérativement les informations en bas du BPU :</t>
  </si>
  <si>
    <t>2- Compléter la colonne quantité pour les références choisies ; le montant total se calculera automatiquement</t>
  </si>
  <si>
    <t>Période de livraison souhaitée et horaires</t>
  </si>
  <si>
    <t>Tirette clavier vendue séparément</t>
  </si>
  <si>
    <t>Table présentée en 120 x 70 cm, tirette clavier
vendue séparément</t>
  </si>
  <si>
    <r>
      <t xml:space="preserve">Chaise de travail PU pivotante réglable en hauteur </t>
    </r>
    <r>
      <rPr>
        <b/>
        <sz val="12"/>
        <rFont val="Arial"/>
        <family val="2"/>
      </rPr>
      <t>sur patins</t>
    </r>
  </si>
  <si>
    <r>
      <t xml:space="preserve">Chaise de travail PU pivotante réglable en hauteur </t>
    </r>
    <r>
      <rPr>
        <b/>
        <sz val="12"/>
        <rFont val="Arial"/>
        <family val="2"/>
      </rPr>
      <t>sur roulettes</t>
    </r>
  </si>
  <si>
    <t>bleu ciel 5015</t>
  </si>
  <si>
    <t>bleu turquoise 5018</t>
  </si>
  <si>
    <t>Sté Manutan Collectivités</t>
  </si>
  <si>
    <t>Interlocuteur fournisseur et coordonnées</t>
  </si>
  <si>
    <t>Sabine LICHIERE        Tel :  04 42 97 68 47                            E- mail : sabine.lichiere@manutan-collectivites.fr</t>
  </si>
  <si>
    <t>REFERENCE</t>
  </si>
  <si>
    <t>VISUEL</t>
  </si>
  <si>
    <t>Désignation</t>
  </si>
  <si>
    <t>Coloris Plateau</t>
  </si>
  <si>
    <t>Coloris Piètement</t>
  </si>
  <si>
    <t>P U € HT
 avec EC*</t>
  </si>
  <si>
    <t>quantité</t>
  </si>
  <si>
    <t>Prix total HT</t>
  </si>
  <si>
    <t>Fiche Prix marché n° 2018 180221 MANUTAN Mobilier informatique</t>
  </si>
  <si>
    <t>Prix valables jusqu'au 1/05/2021</t>
  </si>
  <si>
    <t>Marché n° 2018_180221 - Validité des prix du 02/05/2021 au 01/05/2022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</si>
</sst>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4"/>
      <name val="Verdana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22"/>
      <name val="Arial"/>
      <family val="2"/>
    </font>
    <font>
      <b/>
      <sz val="12"/>
      <color rgb="FFFF0000"/>
      <name val="Arial"/>
      <family val="2"/>
    </font>
    <font>
      <b/>
      <sz val="9"/>
      <name val="Arial"/>
      <family val="2"/>
    </font>
    <font>
      <b/>
      <sz val="2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6" fillId="0" borderId="0" applyFont="0" applyFill="0" applyBorder="0" applyAlignment="0" applyProtection="0"/>
    <xf numFmtId="0" fontId="2" fillId="0" borderId="0"/>
    <xf numFmtId="0" fontId="1" fillId="0" borderId="0"/>
  </cellStyleXfs>
  <cellXfs count="72">
    <xf numFmtId="0" fontId="0" fillId="0" borderId="0" xfId="0"/>
    <xf numFmtId="2" fontId="0" fillId="0" borderId="0" xfId="0" applyNumberFormat="1" applyAlignment="1">
      <alignment horizontal="right"/>
    </xf>
    <xf numFmtId="0" fontId="2" fillId="0" borderId="0" xfId="2"/>
    <xf numFmtId="0" fontId="0" fillId="0" borderId="0" xfId="0" applyAlignment="1">
      <alignment vertical="center"/>
    </xf>
    <xf numFmtId="0" fontId="2" fillId="0" borderId="1" xfId="2" applyBorder="1"/>
    <xf numFmtId="0" fontId="0" fillId="0" borderId="1" xfId="0" applyBorder="1"/>
    <xf numFmtId="0" fontId="8" fillId="6" borderId="1" xfId="0" applyFont="1" applyFill="1" applyBorder="1" applyAlignment="1">
      <alignment horizontal="center"/>
    </xf>
    <xf numFmtId="0" fontId="6" fillId="0" borderId="0" xfId="0" applyFont="1" applyFill="1" applyBorder="1"/>
    <xf numFmtId="0" fontId="8" fillId="0" borderId="1" xfId="0" applyFont="1" applyBorder="1"/>
    <xf numFmtId="0" fontId="0" fillId="0" borderId="0" xfId="0" applyBorder="1"/>
    <xf numFmtId="0" fontId="6" fillId="0" borderId="0" xfId="0" applyFont="1" applyBorder="1"/>
    <xf numFmtId="0" fontId="0" fillId="0" borderId="16" xfId="0" applyBorder="1"/>
    <xf numFmtId="0" fontId="0" fillId="0" borderId="17" xfId="0" applyBorder="1"/>
    <xf numFmtId="0" fontId="6" fillId="0" borderId="16" xfId="0" applyFont="1" applyBorder="1"/>
    <xf numFmtId="0" fontId="0" fillId="0" borderId="18" xfId="0" applyBorder="1"/>
    <xf numFmtId="0" fontId="6" fillId="0" borderId="19" xfId="0" applyFont="1" applyFill="1" applyBorder="1"/>
    <xf numFmtId="0" fontId="0" fillId="0" borderId="19" xfId="0" applyBorder="1"/>
    <xf numFmtId="0" fontId="0" fillId="0" borderId="20" xfId="0" applyBorder="1"/>
    <xf numFmtId="0" fontId="5" fillId="0" borderId="1" xfId="0" applyFont="1" applyBorder="1" applyAlignment="1">
      <alignment vertical="center"/>
    </xf>
    <xf numFmtId="0" fontId="3" fillId="0" borderId="1" xfId="0" applyFont="1" applyBorder="1" applyAlignment="1">
      <alignment wrapText="1"/>
    </xf>
    <xf numFmtId="0" fontId="4" fillId="3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2" fontId="4" fillId="0" borderId="1" xfId="0" applyNumberFormat="1" applyFont="1" applyBorder="1" applyAlignment="1">
      <alignment horizontal="right" vertical="center"/>
    </xf>
    <xf numFmtId="0" fontId="0" fillId="0" borderId="1" xfId="0" applyBorder="1" applyAlignment="1">
      <alignment vertical="center"/>
    </xf>
    <xf numFmtId="164" fontId="0" fillId="0" borderId="1" xfId="1" applyFont="1" applyBorder="1" applyAlignment="1">
      <alignment vertical="center"/>
    </xf>
    <xf numFmtId="0" fontId="3" fillId="0" borderId="1" xfId="0" applyFont="1" applyBorder="1"/>
    <xf numFmtId="0" fontId="4" fillId="0" borderId="1" xfId="0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164" fontId="0" fillId="0" borderId="1" xfId="1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0" fontId="2" fillId="0" borderId="0" xfId="2" applyFill="1"/>
    <xf numFmtId="0" fontId="13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0" borderId="1" xfId="0" applyFont="1" applyBorder="1"/>
    <xf numFmtId="2" fontId="5" fillId="2" borderId="1" xfId="0" applyNumberFormat="1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/>
    </xf>
    <xf numFmtId="0" fontId="9" fillId="5" borderId="15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17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12" fillId="5" borderId="2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right" vertical="center"/>
    </xf>
    <xf numFmtId="0" fontId="16" fillId="7" borderId="3" xfId="0" applyFont="1" applyFill="1" applyBorder="1" applyAlignment="1">
      <alignment horizontal="right" vertical="center"/>
    </xf>
    <xf numFmtId="0" fontId="16" fillId="7" borderId="4" xfId="0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top" wrapText="1"/>
    </xf>
    <xf numFmtId="0" fontId="14" fillId="3" borderId="5" xfId="0" applyFont="1" applyFill="1" applyBorder="1" applyAlignment="1">
      <alignment horizontal="left" vertical="center"/>
    </xf>
    <xf numFmtId="0" fontId="14" fillId="3" borderId="6" xfId="0" applyFont="1" applyFill="1" applyBorder="1" applyAlignment="1">
      <alignment horizontal="left" vertical="center"/>
    </xf>
    <xf numFmtId="0" fontId="14" fillId="3" borderId="7" xfId="0" applyFont="1" applyFill="1" applyBorder="1" applyAlignment="1">
      <alignment horizontal="left" vertical="center"/>
    </xf>
    <xf numFmtId="0" fontId="14" fillId="3" borderId="8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/>
    </xf>
    <xf numFmtId="0" fontId="14" fillId="3" borderId="10" xfId="0" applyFont="1" applyFill="1" applyBorder="1" applyAlignment="1">
      <alignment horizontal="left" vertical="center"/>
    </xf>
    <xf numFmtId="0" fontId="14" fillId="3" borderId="11" xfId="0" applyFont="1" applyFill="1" applyBorder="1" applyAlignment="1">
      <alignment horizontal="left" vertical="center"/>
    </xf>
    <xf numFmtId="0" fontId="14" fillId="3" borderId="12" xfId="0" applyFont="1" applyFill="1" applyBorder="1" applyAlignment="1">
      <alignment horizontal="left" vertic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/>
    </xf>
    <xf numFmtId="0" fontId="15" fillId="7" borderId="4" xfId="0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</cellXfs>
  <cellStyles count="4">
    <cellStyle name="Milliers" xfId="1" builtinId="3"/>
    <cellStyle name="Normal" xfId="0" builtinId="0"/>
    <cellStyle name="Normal 2" xfId="2" xr:uid="{00000000-0005-0000-0000-000002000000}"/>
    <cellStyle name="Normal 2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4</xdr:row>
      <xdr:rowOff>104775</xdr:rowOff>
    </xdr:from>
    <xdr:to>
      <xdr:col>1</xdr:col>
      <xdr:colOff>1190625</xdr:colOff>
      <xdr:row>4</xdr:row>
      <xdr:rowOff>676275</xdr:rowOff>
    </xdr:to>
    <xdr:sp macro="" textlink="">
      <xdr:nvSpPr>
        <xdr:cNvPr id="1027" name="Object 3" hidden="1">
          <a:extLst>
            <a:ext uri="{63B3BB69-23CF-44E3-9099-C40C66FF867C}">
              <a14:compatExt xmlns:a14="http://schemas.microsoft.com/office/drawing/2010/main" spid="_x0000_s1027"/>
            </a:ex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733426</xdr:colOff>
      <xdr:row>7</xdr:row>
      <xdr:rowOff>104774</xdr:rowOff>
    </xdr:from>
    <xdr:to>
      <xdr:col>1</xdr:col>
      <xdr:colOff>1195022</xdr:colOff>
      <xdr:row>7</xdr:row>
      <xdr:rowOff>628649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1" y="5838824"/>
          <a:ext cx="461596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771525</xdr:colOff>
      <xdr:row>10</xdr:row>
      <xdr:rowOff>85725</xdr:rowOff>
    </xdr:from>
    <xdr:to>
      <xdr:col>1</xdr:col>
      <xdr:colOff>1219200</xdr:colOff>
      <xdr:row>11</xdr:row>
      <xdr:rowOff>0</xdr:rowOff>
    </xdr:to>
    <xdr:sp macro="" textlink="">
      <xdr:nvSpPr>
        <xdr:cNvPr id="1035" name="Object 11" hidden="1">
          <a:extLst>
            <a:ext uri="{63B3BB69-23CF-44E3-9099-C40C66FF867C}">
              <a14:compatExt xmlns:a14="http://schemas.microsoft.com/office/drawing/2010/main" spid="_x0000_s1035"/>
            </a:ext>
            <a:ext uri="{FF2B5EF4-FFF2-40B4-BE49-F238E27FC236}">
              <a16:creationId xmlns:a16="http://schemas.microsoft.com/office/drawing/2014/main" id="{00000000-0008-0000-0100-00000B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771525</xdr:colOff>
      <xdr:row>10</xdr:row>
      <xdr:rowOff>85725</xdr:rowOff>
    </xdr:from>
    <xdr:to>
      <xdr:col>1</xdr:col>
      <xdr:colOff>1219200</xdr:colOff>
      <xdr:row>11</xdr:row>
      <xdr:rowOff>0</xdr:rowOff>
    </xdr:to>
    <xdr:sp macro="" textlink="">
      <xdr:nvSpPr>
        <xdr:cNvPr id="1036" name="Object 12" hidden="1">
          <a:extLst>
            <a:ext uri="{63B3BB69-23CF-44E3-9099-C40C66FF867C}">
              <a14:compatExt xmlns:a14="http://schemas.microsoft.com/office/drawing/2010/main" spid="_x0000_s1036"/>
            </a:ex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552450</xdr:colOff>
      <xdr:row>11</xdr:row>
      <xdr:rowOff>66675</xdr:rowOff>
    </xdr:from>
    <xdr:to>
      <xdr:col>1</xdr:col>
      <xdr:colOff>1381125</xdr:colOff>
      <xdr:row>11</xdr:row>
      <xdr:rowOff>609600</xdr:rowOff>
    </xdr:to>
    <xdr:sp macro="" textlink="">
      <xdr:nvSpPr>
        <xdr:cNvPr id="1037" name="Object 13" hidden="1">
          <a:extLst>
            <a:ext uri="{63B3BB69-23CF-44E3-9099-C40C66FF867C}">
              <a14:compatExt xmlns:a14="http://schemas.microsoft.com/office/drawing/2010/main" spid="_x0000_s1037"/>
            </a:ex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752475</xdr:colOff>
      <xdr:row>12</xdr:row>
      <xdr:rowOff>123825</xdr:rowOff>
    </xdr:from>
    <xdr:to>
      <xdr:col>1</xdr:col>
      <xdr:colOff>1190625</xdr:colOff>
      <xdr:row>13</xdr:row>
      <xdr:rowOff>0</xdr:rowOff>
    </xdr:to>
    <xdr:sp macro="" textlink="">
      <xdr:nvSpPr>
        <xdr:cNvPr id="1038" name="Object 14" hidden="1">
          <a:extLst>
            <a:ext uri="{63B3BB69-23CF-44E3-9099-C40C66FF867C}">
              <a14:compatExt xmlns:a14="http://schemas.microsoft.com/office/drawing/2010/main" spid="_x0000_s1038"/>
            </a:ex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752475</xdr:colOff>
      <xdr:row>13</xdr:row>
      <xdr:rowOff>123825</xdr:rowOff>
    </xdr:from>
    <xdr:to>
      <xdr:col>1</xdr:col>
      <xdr:colOff>1190625</xdr:colOff>
      <xdr:row>14</xdr:row>
      <xdr:rowOff>0</xdr:rowOff>
    </xdr:to>
    <xdr:sp macro="" textlink="">
      <xdr:nvSpPr>
        <xdr:cNvPr id="1041" name="Object 17" hidden="1">
          <a:extLst>
            <a:ext uri="{63B3BB69-23CF-44E3-9099-C40C66FF867C}">
              <a14:compatExt xmlns:a14="http://schemas.microsoft.com/office/drawing/2010/main" spid="_x0000_s1041"/>
            </a:ex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752475</xdr:colOff>
      <xdr:row>14</xdr:row>
      <xdr:rowOff>123825</xdr:rowOff>
    </xdr:from>
    <xdr:to>
      <xdr:col>1</xdr:col>
      <xdr:colOff>1190625</xdr:colOff>
      <xdr:row>15</xdr:row>
      <xdr:rowOff>0</xdr:rowOff>
    </xdr:to>
    <xdr:sp macro="" textlink="">
      <xdr:nvSpPr>
        <xdr:cNvPr id="1043" name="Object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371475</xdr:colOff>
      <xdr:row>15</xdr:row>
      <xdr:rowOff>257175</xdr:rowOff>
    </xdr:from>
    <xdr:to>
      <xdr:col>1</xdr:col>
      <xdr:colOff>1638300</xdr:colOff>
      <xdr:row>15</xdr:row>
      <xdr:rowOff>809625</xdr:rowOff>
    </xdr:to>
    <xdr:sp macro="" textlink="">
      <xdr:nvSpPr>
        <xdr:cNvPr id="1049" name="Object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0000000-0008-0000-0100-000019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781050</xdr:colOff>
      <xdr:row>19</xdr:row>
      <xdr:rowOff>142875</xdr:rowOff>
    </xdr:from>
    <xdr:to>
      <xdr:col>1</xdr:col>
      <xdr:colOff>1457325</xdr:colOff>
      <xdr:row>19</xdr:row>
      <xdr:rowOff>923925</xdr:rowOff>
    </xdr:to>
    <xdr:sp macro="" textlink="">
      <xdr:nvSpPr>
        <xdr:cNvPr id="1052" name="Object 28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742950</xdr:colOff>
      <xdr:row>20</xdr:row>
      <xdr:rowOff>66675</xdr:rowOff>
    </xdr:from>
    <xdr:to>
      <xdr:col>1</xdr:col>
      <xdr:colOff>1495425</xdr:colOff>
      <xdr:row>20</xdr:row>
      <xdr:rowOff>971550</xdr:rowOff>
    </xdr:to>
    <xdr:sp macro="" textlink="">
      <xdr:nvSpPr>
        <xdr:cNvPr id="1053" name="Object 29" hidden="1">
          <a:extLst>
            <a:ext uri="{63B3BB69-23CF-44E3-9099-C40C66FF867C}">
              <a14:compatExt xmlns:a14="http://schemas.microsoft.com/office/drawing/2010/main" spid="_x0000_s1053"/>
            </a:ext>
            <a:ext uri="{FF2B5EF4-FFF2-40B4-BE49-F238E27FC236}">
              <a16:creationId xmlns:a16="http://schemas.microsoft.com/office/drawing/2014/main" id="{00000000-0008-0000-0100-00001D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733425</xdr:colOff>
      <xdr:row>21</xdr:row>
      <xdr:rowOff>85725</xdr:rowOff>
    </xdr:from>
    <xdr:to>
      <xdr:col>1</xdr:col>
      <xdr:colOff>1552575</xdr:colOff>
      <xdr:row>22</xdr:row>
      <xdr:rowOff>0</xdr:rowOff>
    </xdr:to>
    <xdr:sp macro="" textlink="">
      <xdr:nvSpPr>
        <xdr:cNvPr id="1054" name="Object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00000000-0008-0000-0100-00001E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733425</xdr:colOff>
      <xdr:row>22</xdr:row>
      <xdr:rowOff>85725</xdr:rowOff>
    </xdr:from>
    <xdr:to>
      <xdr:col>1</xdr:col>
      <xdr:colOff>1552575</xdr:colOff>
      <xdr:row>23</xdr:row>
      <xdr:rowOff>0</xdr:rowOff>
    </xdr:to>
    <xdr:sp macro="" textlink="">
      <xdr:nvSpPr>
        <xdr:cNvPr id="1056" name="Object 32" hidden="1">
          <a:extLst>
            <a:ext uri="{63B3BB69-23CF-44E3-9099-C40C66FF867C}">
              <a14:compatExt xmlns:a14="http://schemas.microsoft.com/office/drawing/2010/main" spid="_x0000_s1056"/>
            </a:ex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885825</xdr:colOff>
      <xdr:row>23</xdr:row>
      <xdr:rowOff>47625</xdr:rowOff>
    </xdr:from>
    <xdr:to>
      <xdr:col>1</xdr:col>
      <xdr:colOff>1447800</xdr:colOff>
      <xdr:row>24</xdr:row>
      <xdr:rowOff>0</xdr:rowOff>
    </xdr:to>
    <xdr:sp macro="" textlink="">
      <xdr:nvSpPr>
        <xdr:cNvPr id="1058" name="Object 34" hidden="1">
          <a:extLst>
            <a:ext uri="{63B3BB69-23CF-44E3-9099-C40C66FF867C}">
              <a14:compatExt xmlns:a14="http://schemas.microsoft.com/office/drawing/2010/main" spid="_x0000_s1058"/>
            </a:ex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552450</xdr:colOff>
      <xdr:row>5</xdr:row>
      <xdr:rowOff>76200</xdr:rowOff>
    </xdr:from>
    <xdr:to>
      <xdr:col>1</xdr:col>
      <xdr:colOff>1362075</xdr:colOff>
      <xdr:row>5</xdr:row>
      <xdr:rowOff>723900</xdr:rowOff>
    </xdr:to>
    <xdr:sp macro="" textlink="">
      <xdr:nvSpPr>
        <xdr:cNvPr id="1059" name="Object 35" hidden="1">
          <a:extLst>
            <a:ext uri="{63B3BB69-23CF-44E3-9099-C40C66FF867C}">
              <a14:compatExt xmlns:a14="http://schemas.microsoft.com/office/drawing/2010/main" spid="_x0000_s1059"/>
            </a:ex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247650</xdr:colOff>
      <xdr:row>16</xdr:row>
      <xdr:rowOff>180975</xdr:rowOff>
    </xdr:from>
    <xdr:to>
      <xdr:col>1</xdr:col>
      <xdr:colOff>1724025</xdr:colOff>
      <xdr:row>16</xdr:row>
      <xdr:rowOff>723900</xdr:rowOff>
    </xdr:to>
    <xdr:sp macro="" textlink="">
      <xdr:nvSpPr>
        <xdr:cNvPr id="1060" name="Object 36" hidden="1">
          <a:extLst>
            <a:ext uri="{63B3BB69-23CF-44E3-9099-C40C66FF867C}">
              <a14:compatExt xmlns:a14="http://schemas.microsoft.com/office/drawing/2010/main" spid="_x0000_s1060"/>
            </a:ex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152400</xdr:colOff>
      <xdr:row>17</xdr:row>
      <xdr:rowOff>104775</xdr:rowOff>
    </xdr:from>
    <xdr:to>
      <xdr:col>1</xdr:col>
      <xdr:colOff>2019300</xdr:colOff>
      <xdr:row>17</xdr:row>
      <xdr:rowOff>676275</xdr:rowOff>
    </xdr:to>
    <xdr:sp macro="" textlink="">
      <xdr:nvSpPr>
        <xdr:cNvPr id="1061" name="Object 37" hidden="1">
          <a:extLst>
            <a:ext uri="{63B3BB69-23CF-44E3-9099-C40C66FF867C}">
              <a14:compatExt xmlns:a14="http://schemas.microsoft.com/office/drawing/2010/main" spid="_x0000_s1061"/>
            </a:ext>
            <a:ext uri="{FF2B5EF4-FFF2-40B4-BE49-F238E27FC236}">
              <a16:creationId xmlns:a16="http://schemas.microsoft.com/office/drawing/2014/main" id="{00000000-0008-0000-0100-000025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190500</xdr:colOff>
      <xdr:row>18</xdr:row>
      <xdr:rowOff>95250</xdr:rowOff>
    </xdr:from>
    <xdr:to>
      <xdr:col>1</xdr:col>
      <xdr:colOff>2085975</xdr:colOff>
      <xdr:row>18</xdr:row>
      <xdr:rowOff>742950</xdr:rowOff>
    </xdr:to>
    <xdr:sp macro="" textlink="">
      <xdr:nvSpPr>
        <xdr:cNvPr id="1062" name="Object 38" hidden="1">
          <a:extLst>
            <a:ext uri="{63B3BB69-23CF-44E3-9099-C40C66FF867C}">
              <a14:compatExt xmlns:a14="http://schemas.microsoft.com/office/drawing/2010/main" spid="_x0000_s1062"/>
            </a:ex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466725</xdr:colOff>
      <xdr:row>6</xdr:row>
      <xdr:rowOff>57150</xdr:rowOff>
    </xdr:from>
    <xdr:to>
      <xdr:col>1</xdr:col>
      <xdr:colOff>1276350</xdr:colOff>
      <xdr:row>6</xdr:row>
      <xdr:rowOff>704850</xdr:rowOff>
    </xdr:to>
    <xdr:sp macro="" textlink="">
      <xdr:nvSpPr>
        <xdr:cNvPr id="1064" name="Object 40" hidden="1">
          <a:extLst>
            <a:ext uri="{63B3BB69-23CF-44E3-9099-C40C66FF867C}">
              <a14:compatExt xmlns:a14="http://schemas.microsoft.com/office/drawing/2010/main" spid="_x0000_s1064"/>
            </a:ex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</xdr:col>
      <xdr:colOff>695325</xdr:colOff>
      <xdr:row>8</xdr:row>
      <xdr:rowOff>179003</xdr:rowOff>
    </xdr:from>
    <xdr:to>
      <xdr:col>1</xdr:col>
      <xdr:colOff>1323975</xdr:colOff>
      <xdr:row>8</xdr:row>
      <xdr:rowOff>676275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189403"/>
          <a:ext cx="628650" cy="49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676275</xdr:colOff>
      <xdr:row>9</xdr:row>
      <xdr:rowOff>95250</xdr:rowOff>
    </xdr:from>
    <xdr:to>
      <xdr:col>1</xdr:col>
      <xdr:colOff>1304925</xdr:colOff>
      <xdr:row>9</xdr:row>
      <xdr:rowOff>592522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8115300"/>
          <a:ext cx="628650" cy="49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1381125</xdr:colOff>
      <xdr:row>0</xdr:row>
      <xdr:rowOff>2409825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9825" cy="2409825"/>
        </a:xfrm>
        <a:prstGeom prst="rect">
          <a:avLst/>
        </a:prstGeom>
      </xdr:spPr>
    </xdr:pic>
    <xdr:clientData/>
  </xdr:twoCellAnchor>
  <xdr:twoCellAnchor>
    <xdr:from>
      <xdr:col>1</xdr:col>
      <xdr:colOff>742950</xdr:colOff>
      <xdr:row>4</xdr:row>
      <xdr:rowOff>104775</xdr:rowOff>
    </xdr:from>
    <xdr:to>
      <xdr:col>1</xdr:col>
      <xdr:colOff>1190625</xdr:colOff>
      <xdr:row>4</xdr:row>
      <xdr:rowOff>676275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4867275"/>
          <a:ext cx="4476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771525</xdr:colOff>
      <xdr:row>10</xdr:row>
      <xdr:rowOff>85725</xdr:rowOff>
    </xdr:from>
    <xdr:to>
      <xdr:col>1</xdr:col>
      <xdr:colOff>1219200</xdr:colOff>
      <xdr:row>11</xdr:row>
      <xdr:rowOff>0</xdr:rowOff>
    </xdr:to>
    <xdr:pic>
      <xdr:nvPicPr>
        <xdr:cNvPr id="3" name="Picture 1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0953750"/>
          <a:ext cx="44767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771525</xdr:colOff>
      <xdr:row>10</xdr:row>
      <xdr:rowOff>85725</xdr:rowOff>
    </xdr:from>
    <xdr:to>
      <xdr:col>1</xdr:col>
      <xdr:colOff>1219200</xdr:colOff>
      <xdr:row>11</xdr:row>
      <xdr:rowOff>0</xdr:rowOff>
    </xdr:to>
    <xdr:pic>
      <xdr:nvPicPr>
        <xdr:cNvPr id="4" name="Picture 1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0953750"/>
          <a:ext cx="44767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552450</xdr:colOff>
      <xdr:row>11</xdr:row>
      <xdr:rowOff>66675</xdr:rowOff>
    </xdr:from>
    <xdr:to>
      <xdr:col>1</xdr:col>
      <xdr:colOff>1381125</xdr:colOff>
      <xdr:row>11</xdr:row>
      <xdr:rowOff>609600</xdr:rowOff>
    </xdr:to>
    <xdr:pic>
      <xdr:nvPicPr>
        <xdr:cNvPr id="5" name="Picture 1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11572875"/>
          <a:ext cx="8286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752475</xdr:colOff>
      <xdr:row>12</xdr:row>
      <xdr:rowOff>123825</xdr:rowOff>
    </xdr:from>
    <xdr:to>
      <xdr:col>1</xdr:col>
      <xdr:colOff>1190625</xdr:colOff>
      <xdr:row>13</xdr:row>
      <xdr:rowOff>0</xdr:rowOff>
    </xdr:to>
    <xdr:pic>
      <xdr:nvPicPr>
        <xdr:cNvPr id="6" name="Picture 1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12401550"/>
          <a:ext cx="4381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752475</xdr:colOff>
      <xdr:row>13</xdr:row>
      <xdr:rowOff>123825</xdr:rowOff>
    </xdr:from>
    <xdr:to>
      <xdr:col>1</xdr:col>
      <xdr:colOff>1190625</xdr:colOff>
      <xdr:row>14</xdr:row>
      <xdr:rowOff>0</xdr:rowOff>
    </xdr:to>
    <xdr:pic>
      <xdr:nvPicPr>
        <xdr:cNvPr id="7" name="Picture 1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13115925"/>
          <a:ext cx="43815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752475</xdr:colOff>
      <xdr:row>14</xdr:row>
      <xdr:rowOff>123825</xdr:rowOff>
    </xdr:from>
    <xdr:to>
      <xdr:col>1</xdr:col>
      <xdr:colOff>1190625</xdr:colOff>
      <xdr:row>15</xdr:row>
      <xdr:rowOff>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13839825"/>
          <a:ext cx="4381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371475</xdr:colOff>
      <xdr:row>15</xdr:row>
      <xdr:rowOff>257175</xdr:rowOff>
    </xdr:from>
    <xdr:to>
      <xdr:col>1</xdr:col>
      <xdr:colOff>1638300</xdr:colOff>
      <xdr:row>15</xdr:row>
      <xdr:rowOff>809625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4963775"/>
          <a:ext cx="12668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781050</xdr:colOff>
      <xdr:row>19</xdr:row>
      <xdr:rowOff>142875</xdr:rowOff>
    </xdr:from>
    <xdr:to>
      <xdr:col>1</xdr:col>
      <xdr:colOff>1457325</xdr:colOff>
      <xdr:row>19</xdr:row>
      <xdr:rowOff>923925</xdr:rowOff>
    </xdr:to>
    <xdr:pic>
      <xdr:nvPicPr>
        <xdr:cNvPr id="11" name="Picture 28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18564225"/>
          <a:ext cx="676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742950</xdr:colOff>
      <xdr:row>20</xdr:row>
      <xdr:rowOff>66675</xdr:rowOff>
    </xdr:from>
    <xdr:to>
      <xdr:col>1</xdr:col>
      <xdr:colOff>1495425</xdr:colOff>
      <xdr:row>20</xdr:row>
      <xdr:rowOff>971550</xdr:rowOff>
    </xdr:to>
    <xdr:pic>
      <xdr:nvPicPr>
        <xdr:cNvPr id="12" name="Picture 2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9497675"/>
          <a:ext cx="7524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733425</xdr:colOff>
      <xdr:row>21</xdr:row>
      <xdr:rowOff>85725</xdr:rowOff>
    </xdr:from>
    <xdr:to>
      <xdr:col>1</xdr:col>
      <xdr:colOff>1552575</xdr:colOff>
      <xdr:row>22</xdr:row>
      <xdr:rowOff>0</xdr:rowOff>
    </xdr:to>
    <xdr:pic>
      <xdr:nvPicPr>
        <xdr:cNvPr id="13" name="Picture 3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20545425"/>
          <a:ext cx="81915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733425</xdr:colOff>
      <xdr:row>22</xdr:row>
      <xdr:rowOff>85725</xdr:rowOff>
    </xdr:from>
    <xdr:to>
      <xdr:col>1</xdr:col>
      <xdr:colOff>1552575</xdr:colOff>
      <xdr:row>23</xdr:row>
      <xdr:rowOff>0</xdr:rowOff>
    </xdr:to>
    <xdr:pic>
      <xdr:nvPicPr>
        <xdr:cNvPr id="14" name="Picture 3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21516975"/>
          <a:ext cx="8191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885825</xdr:colOff>
      <xdr:row>23</xdr:row>
      <xdr:rowOff>47625</xdr:rowOff>
    </xdr:from>
    <xdr:to>
      <xdr:col>1</xdr:col>
      <xdr:colOff>1447800</xdr:colOff>
      <xdr:row>24</xdr:row>
      <xdr:rowOff>0</xdr:rowOff>
    </xdr:to>
    <xdr:pic>
      <xdr:nvPicPr>
        <xdr:cNvPr id="15" name="Picture 3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22336125"/>
          <a:ext cx="5619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552450</xdr:colOff>
      <xdr:row>5</xdr:row>
      <xdr:rowOff>76200</xdr:rowOff>
    </xdr:from>
    <xdr:to>
      <xdr:col>1</xdr:col>
      <xdr:colOff>1362075</xdr:colOff>
      <xdr:row>5</xdr:row>
      <xdr:rowOff>723900</xdr:rowOff>
    </xdr:to>
    <xdr:pic>
      <xdr:nvPicPr>
        <xdr:cNvPr id="16" name="Picture 3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876925"/>
          <a:ext cx="8096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247650</xdr:colOff>
      <xdr:row>16</xdr:row>
      <xdr:rowOff>180975</xdr:rowOff>
    </xdr:from>
    <xdr:to>
      <xdr:col>1</xdr:col>
      <xdr:colOff>1724025</xdr:colOff>
      <xdr:row>16</xdr:row>
      <xdr:rowOff>723900</xdr:rowOff>
    </xdr:to>
    <xdr:pic>
      <xdr:nvPicPr>
        <xdr:cNvPr id="17" name="Picture 3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21025"/>
          <a:ext cx="14763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17</xdr:row>
      <xdr:rowOff>104775</xdr:rowOff>
    </xdr:from>
    <xdr:to>
      <xdr:col>1</xdr:col>
      <xdr:colOff>2019300</xdr:colOff>
      <xdr:row>17</xdr:row>
      <xdr:rowOff>676275</xdr:rowOff>
    </xdr:to>
    <xdr:pic>
      <xdr:nvPicPr>
        <xdr:cNvPr id="18" name="Picture 3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6687800"/>
          <a:ext cx="18669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18</xdr:row>
      <xdr:rowOff>95250</xdr:rowOff>
    </xdr:from>
    <xdr:to>
      <xdr:col>1</xdr:col>
      <xdr:colOff>2085975</xdr:colOff>
      <xdr:row>18</xdr:row>
      <xdr:rowOff>742950</xdr:rowOff>
    </xdr:to>
    <xdr:pic>
      <xdr:nvPicPr>
        <xdr:cNvPr id="19" name="Picture 3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573625"/>
          <a:ext cx="18954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466725</xdr:colOff>
      <xdr:row>6</xdr:row>
      <xdr:rowOff>57150</xdr:rowOff>
    </xdr:from>
    <xdr:to>
      <xdr:col>1</xdr:col>
      <xdr:colOff>1276350</xdr:colOff>
      <xdr:row>6</xdr:row>
      <xdr:rowOff>704850</xdr:rowOff>
    </xdr:to>
    <xdr:pic>
      <xdr:nvPicPr>
        <xdr:cNvPr id="20" name="Picture 4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6886575"/>
          <a:ext cx="8096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6:F35"/>
  <sheetViews>
    <sheetView topLeftCell="A19" workbookViewId="0">
      <selection activeCell="B12" sqref="B12"/>
    </sheetView>
  </sheetViews>
  <sheetFormatPr baseColWidth="10" defaultRowHeight="12.75" x14ac:dyDescent="0.2"/>
  <cols>
    <col min="4" max="4" width="15.5703125" customWidth="1"/>
    <col min="5" max="5" width="21.7109375" customWidth="1"/>
  </cols>
  <sheetData>
    <row r="6" spans="2:6" ht="13.5" thickBot="1" x14ac:dyDescent="0.25"/>
    <row r="7" spans="2:6" ht="30" customHeight="1" x14ac:dyDescent="0.2">
      <c r="B7" s="38" t="s">
        <v>68</v>
      </c>
      <c r="C7" s="39"/>
      <c r="D7" s="39"/>
      <c r="E7" s="39"/>
      <c r="F7" s="40"/>
    </row>
    <row r="8" spans="2:6" x14ac:dyDescent="0.2">
      <c r="B8" s="11"/>
      <c r="C8" s="9"/>
      <c r="D8" s="9"/>
      <c r="E8" s="9"/>
      <c r="F8" s="12"/>
    </row>
    <row r="9" spans="2:6" x14ac:dyDescent="0.2">
      <c r="B9" s="13" t="s">
        <v>78</v>
      </c>
      <c r="C9" s="9"/>
      <c r="D9" s="9"/>
      <c r="E9" s="9"/>
      <c r="F9" s="12"/>
    </row>
    <row r="10" spans="2:6" x14ac:dyDescent="0.2">
      <c r="B10" s="11"/>
      <c r="C10" s="9"/>
      <c r="D10" s="9"/>
      <c r="E10" s="9"/>
      <c r="F10" s="12"/>
    </row>
    <row r="11" spans="2:6" ht="32.25" customHeight="1" x14ac:dyDescent="0.2">
      <c r="B11" s="41" t="s">
        <v>87</v>
      </c>
      <c r="C11" s="42"/>
      <c r="D11" s="42"/>
      <c r="E11" s="42"/>
      <c r="F11" s="43"/>
    </row>
    <row r="12" spans="2:6" x14ac:dyDescent="0.2">
      <c r="B12" s="11"/>
      <c r="C12" s="9"/>
      <c r="D12" s="9"/>
      <c r="E12" s="9"/>
      <c r="F12" s="12"/>
    </row>
    <row r="13" spans="2:6" ht="33.75" customHeight="1" x14ac:dyDescent="0.2">
      <c r="B13" s="41" t="s">
        <v>83</v>
      </c>
      <c r="C13" s="42"/>
      <c r="D13" s="42"/>
      <c r="E13" s="42"/>
      <c r="F13" s="43"/>
    </row>
    <row r="14" spans="2:6" x14ac:dyDescent="0.2">
      <c r="B14" s="11"/>
      <c r="C14" s="6" t="s">
        <v>69</v>
      </c>
      <c r="D14" s="6" t="s">
        <v>70</v>
      </c>
      <c r="E14" s="9"/>
      <c r="F14" s="12"/>
    </row>
    <row r="15" spans="2:6" ht="15" x14ac:dyDescent="0.25">
      <c r="B15" s="11"/>
      <c r="C15" s="4" t="s">
        <v>42</v>
      </c>
      <c r="D15" s="5" t="s">
        <v>53</v>
      </c>
      <c r="E15" s="9"/>
      <c r="F15" s="12"/>
    </row>
    <row r="16" spans="2:6" ht="15" x14ac:dyDescent="0.25">
      <c r="B16" s="11"/>
      <c r="C16" s="4" t="s">
        <v>43</v>
      </c>
      <c r="D16" s="5" t="s">
        <v>54</v>
      </c>
      <c r="E16" s="9"/>
      <c r="F16" s="12"/>
    </row>
    <row r="17" spans="2:6" ht="15" x14ac:dyDescent="0.25">
      <c r="B17" s="11"/>
      <c r="C17" s="4" t="s">
        <v>44</v>
      </c>
      <c r="D17" s="5" t="s">
        <v>55</v>
      </c>
      <c r="E17" s="9"/>
      <c r="F17" s="12"/>
    </row>
    <row r="18" spans="2:6" ht="15" x14ac:dyDescent="0.25">
      <c r="B18" s="11"/>
      <c r="C18" s="4" t="s">
        <v>45</v>
      </c>
      <c r="D18" s="5" t="s">
        <v>56</v>
      </c>
      <c r="E18" s="9"/>
      <c r="F18" s="12"/>
    </row>
    <row r="19" spans="2:6" ht="15" x14ac:dyDescent="0.25">
      <c r="B19" s="11"/>
      <c r="C19" s="4" t="s">
        <v>46</v>
      </c>
      <c r="D19" s="5" t="s">
        <v>57</v>
      </c>
      <c r="E19" s="9"/>
      <c r="F19" s="12"/>
    </row>
    <row r="20" spans="2:6" ht="15" x14ac:dyDescent="0.25">
      <c r="B20" s="11"/>
      <c r="C20" s="4" t="s">
        <v>47</v>
      </c>
      <c r="D20" s="5" t="s">
        <v>58</v>
      </c>
      <c r="E20" s="9"/>
      <c r="F20" s="12"/>
    </row>
    <row r="21" spans="2:6" ht="15" x14ac:dyDescent="0.25">
      <c r="B21" s="11"/>
      <c r="C21" s="4" t="s">
        <v>48</v>
      </c>
      <c r="D21" s="5" t="s">
        <v>59</v>
      </c>
      <c r="E21" s="9"/>
      <c r="F21" s="12"/>
    </row>
    <row r="22" spans="2:6" ht="15" x14ac:dyDescent="0.25">
      <c r="B22" s="11"/>
      <c r="C22" s="4" t="s">
        <v>49</v>
      </c>
      <c r="D22" s="5" t="s">
        <v>60</v>
      </c>
      <c r="E22" s="9"/>
      <c r="F22" s="12"/>
    </row>
    <row r="23" spans="2:6" ht="15" x14ac:dyDescent="0.25">
      <c r="B23" s="11"/>
      <c r="C23" s="4" t="s">
        <v>50</v>
      </c>
      <c r="D23" s="5" t="s">
        <v>61</v>
      </c>
      <c r="E23" s="9"/>
      <c r="F23" s="12"/>
    </row>
    <row r="24" spans="2:6" ht="15" x14ac:dyDescent="0.25">
      <c r="B24" s="11"/>
      <c r="C24" s="4" t="s">
        <v>51</v>
      </c>
      <c r="D24" s="5" t="s">
        <v>62</v>
      </c>
      <c r="E24" s="9"/>
      <c r="F24" s="12"/>
    </row>
    <row r="25" spans="2:6" ht="15" x14ac:dyDescent="0.25">
      <c r="B25" s="11"/>
      <c r="C25" s="4" t="s">
        <v>52</v>
      </c>
      <c r="D25" s="5" t="s">
        <v>63</v>
      </c>
      <c r="E25" s="9"/>
      <c r="F25" s="12"/>
    </row>
    <row r="26" spans="2:6" x14ac:dyDescent="0.2">
      <c r="B26" s="11"/>
      <c r="C26" s="5"/>
      <c r="D26" s="5" t="s">
        <v>64</v>
      </c>
      <c r="E26" s="9"/>
      <c r="F26" s="12"/>
    </row>
    <row r="27" spans="2:6" x14ac:dyDescent="0.2">
      <c r="B27" s="11"/>
      <c r="C27" s="9"/>
      <c r="D27" s="9"/>
      <c r="E27" s="9"/>
      <c r="F27" s="12"/>
    </row>
    <row r="28" spans="2:6" x14ac:dyDescent="0.2">
      <c r="B28" s="13" t="s">
        <v>85</v>
      </c>
      <c r="C28" s="9"/>
      <c r="D28" s="9"/>
      <c r="E28" s="9"/>
      <c r="F28" s="12"/>
    </row>
    <row r="29" spans="2:6" x14ac:dyDescent="0.2">
      <c r="B29" s="11"/>
      <c r="C29" s="9"/>
      <c r="D29" s="9"/>
      <c r="E29" s="9"/>
      <c r="F29" s="12"/>
    </row>
    <row r="30" spans="2:6" x14ac:dyDescent="0.2">
      <c r="B30" s="13" t="s">
        <v>86</v>
      </c>
      <c r="C30" s="9"/>
      <c r="D30" s="9"/>
      <c r="E30" s="9"/>
      <c r="F30" s="12"/>
    </row>
    <row r="31" spans="2:6" x14ac:dyDescent="0.2">
      <c r="B31" s="11"/>
      <c r="C31" s="10" t="s">
        <v>79</v>
      </c>
      <c r="D31" s="9"/>
      <c r="E31" s="9"/>
      <c r="F31" s="12"/>
    </row>
    <row r="32" spans="2:6" x14ac:dyDescent="0.2">
      <c r="B32" s="11"/>
      <c r="C32" s="7" t="s">
        <v>41</v>
      </c>
      <c r="D32" s="9"/>
      <c r="E32" s="9"/>
      <c r="F32" s="12"/>
    </row>
    <row r="33" spans="2:6" x14ac:dyDescent="0.2">
      <c r="B33" s="11"/>
      <c r="C33" s="7" t="s">
        <v>80</v>
      </c>
      <c r="D33" s="9"/>
      <c r="E33" s="9"/>
      <c r="F33" s="12"/>
    </row>
    <row r="34" spans="2:6" x14ac:dyDescent="0.2">
      <c r="B34" s="11"/>
      <c r="C34" s="7" t="s">
        <v>81</v>
      </c>
      <c r="D34" s="9"/>
      <c r="E34" s="9"/>
      <c r="F34" s="12"/>
    </row>
    <row r="35" spans="2:6" ht="13.5" thickBot="1" x14ac:dyDescent="0.25">
      <c r="B35" s="14"/>
      <c r="C35" s="15" t="s">
        <v>82</v>
      </c>
      <c r="D35" s="16"/>
      <c r="E35" s="16"/>
      <c r="F35" s="17"/>
    </row>
  </sheetData>
  <mergeCells count="3">
    <mergeCell ref="B7:F7"/>
    <mergeCell ref="B11:F11"/>
    <mergeCell ref="B13:F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3"/>
  <sheetViews>
    <sheetView tabSelected="1" view="pageLayout" topLeftCell="A22" zoomScaleNormal="100" workbookViewId="0">
      <selection activeCell="A25" sqref="A25:G27"/>
    </sheetView>
  </sheetViews>
  <sheetFormatPr baseColWidth="10" defaultRowHeight="12.75" x14ac:dyDescent="0.2"/>
  <cols>
    <col min="1" max="1" width="15.42578125" bestFit="1" customWidth="1"/>
    <col min="2" max="2" width="33.85546875" customWidth="1"/>
    <col min="3" max="3" width="14.28515625" hidden="1" customWidth="1"/>
    <col min="4" max="4" width="66.28515625" customWidth="1"/>
    <col min="5" max="5" width="21" customWidth="1"/>
    <col min="6" max="6" width="23.140625" customWidth="1"/>
    <col min="7" max="7" width="23.7109375" style="1" customWidth="1"/>
    <col min="8" max="8" width="15.140625" style="3" customWidth="1"/>
    <col min="9" max="9" width="31.140625" style="3" customWidth="1"/>
    <col min="11" max="11" width="11.42578125" customWidth="1"/>
    <col min="12" max="14" width="9.140625" hidden="1" customWidth="1"/>
  </cols>
  <sheetData>
    <row r="1" spans="1:14" ht="228" customHeight="1" x14ac:dyDescent="0.25">
      <c r="A1" s="53" t="s">
        <v>106</v>
      </c>
      <c r="B1" s="54"/>
      <c r="C1" s="54"/>
      <c r="D1" s="54"/>
      <c r="E1" s="54"/>
      <c r="F1" s="55"/>
      <c r="G1" s="56" t="s">
        <v>76</v>
      </c>
      <c r="H1" s="56"/>
      <c r="I1" s="56"/>
      <c r="L1" s="2" t="s">
        <v>43</v>
      </c>
      <c r="N1" t="s">
        <v>54</v>
      </c>
    </row>
    <row r="2" spans="1:14" ht="44.25" customHeight="1" x14ac:dyDescent="0.25">
      <c r="A2" s="69" t="s">
        <v>95</v>
      </c>
      <c r="B2" s="70"/>
      <c r="C2" s="34"/>
      <c r="D2" s="69" t="s">
        <v>108</v>
      </c>
      <c r="E2" s="71"/>
      <c r="F2" s="70"/>
      <c r="G2" s="66" t="s">
        <v>107</v>
      </c>
      <c r="H2" s="67"/>
      <c r="I2" s="68"/>
      <c r="L2" s="2" t="s">
        <v>48</v>
      </c>
      <c r="N2" t="s">
        <v>59</v>
      </c>
    </row>
    <row r="3" spans="1:14" ht="34.5" customHeight="1" x14ac:dyDescent="0.25">
      <c r="A3" s="69" t="s">
        <v>96</v>
      </c>
      <c r="B3" s="70"/>
      <c r="C3" s="33"/>
      <c r="D3" s="69" t="s">
        <v>97</v>
      </c>
      <c r="E3" s="71"/>
      <c r="F3" s="71"/>
      <c r="G3" s="71"/>
      <c r="H3" s="71"/>
      <c r="I3" s="70"/>
      <c r="L3" s="2" t="s">
        <v>49</v>
      </c>
      <c r="N3" t="s">
        <v>60</v>
      </c>
    </row>
    <row r="4" spans="1:14" ht="68.25" customHeight="1" x14ac:dyDescent="0.25">
      <c r="A4" s="35" t="s">
        <v>98</v>
      </c>
      <c r="B4" s="35" t="s">
        <v>99</v>
      </c>
      <c r="C4" s="36" t="s">
        <v>98</v>
      </c>
      <c r="D4" s="35" t="s">
        <v>100</v>
      </c>
      <c r="E4" s="35" t="s">
        <v>101</v>
      </c>
      <c r="F4" s="35" t="s">
        <v>102</v>
      </c>
      <c r="G4" s="37" t="s">
        <v>103</v>
      </c>
      <c r="H4" s="37" t="s">
        <v>104</v>
      </c>
      <c r="I4" s="37" t="s">
        <v>105</v>
      </c>
      <c r="L4" s="2" t="s">
        <v>50</v>
      </c>
      <c r="N4" t="s">
        <v>61</v>
      </c>
    </row>
    <row r="5" spans="1:14" ht="81.75" customHeight="1" x14ac:dyDescent="0.25">
      <c r="A5" s="18" t="s">
        <v>0</v>
      </c>
      <c r="B5" s="19" t="s">
        <v>65</v>
      </c>
      <c r="C5" s="18"/>
      <c r="D5" s="20" t="s">
        <v>22</v>
      </c>
      <c r="E5" s="21"/>
      <c r="F5" s="21"/>
      <c r="G5" s="22">
        <f>169.69+2.34</f>
        <v>172.03</v>
      </c>
      <c r="H5" s="23"/>
      <c r="I5" s="24">
        <f>H5*G5</f>
        <v>0</v>
      </c>
      <c r="L5" s="2" t="s">
        <v>51</v>
      </c>
      <c r="N5" t="s">
        <v>62</v>
      </c>
    </row>
    <row r="6" spans="1:14" ht="81" customHeight="1" x14ac:dyDescent="0.25">
      <c r="A6" s="18" t="s">
        <v>1</v>
      </c>
      <c r="B6" s="25" t="s">
        <v>89</v>
      </c>
      <c r="C6" s="18"/>
      <c r="D6" s="20" t="s">
        <v>23</v>
      </c>
      <c r="E6" s="21"/>
      <c r="F6" s="21"/>
      <c r="G6" s="22">
        <f>199.94+3.33</f>
        <v>203.27</v>
      </c>
      <c r="H6" s="23"/>
      <c r="I6" s="24">
        <f t="shared" ref="I6:I24" si="0">H6*G6</f>
        <v>0</v>
      </c>
      <c r="L6" s="2" t="s">
        <v>52</v>
      </c>
      <c r="N6" t="s">
        <v>63</v>
      </c>
    </row>
    <row r="7" spans="1:14" ht="83.25" customHeight="1" x14ac:dyDescent="0.25">
      <c r="A7" s="18" t="s">
        <v>2</v>
      </c>
      <c r="B7" s="19" t="s">
        <v>90</v>
      </c>
      <c r="C7" s="18"/>
      <c r="D7" s="20" t="s">
        <v>24</v>
      </c>
      <c r="E7" s="21"/>
      <c r="F7" s="21"/>
      <c r="G7" s="22">
        <f>234.25+4.14</f>
        <v>238.39</v>
      </c>
      <c r="H7" s="23"/>
      <c r="I7" s="24">
        <f t="shared" si="0"/>
        <v>0</v>
      </c>
      <c r="L7" s="32" t="s">
        <v>42</v>
      </c>
      <c r="N7" t="s">
        <v>64</v>
      </c>
    </row>
    <row r="8" spans="1:14" ht="79.5" customHeight="1" x14ac:dyDescent="0.25">
      <c r="A8" s="18" t="s">
        <v>3</v>
      </c>
      <c r="B8" s="19" t="s">
        <v>66</v>
      </c>
      <c r="C8" s="18"/>
      <c r="D8" s="26" t="s">
        <v>35</v>
      </c>
      <c r="E8" s="21"/>
      <c r="F8" s="21"/>
      <c r="G8" s="22">
        <f>239.13+3.15</f>
        <v>242.28</v>
      </c>
      <c r="H8" s="23"/>
      <c r="I8" s="24">
        <f t="shared" si="0"/>
        <v>0</v>
      </c>
      <c r="L8" s="32" t="s">
        <v>44</v>
      </c>
      <c r="N8" t="s">
        <v>53</v>
      </c>
    </row>
    <row r="9" spans="1:14" ht="73.5" customHeight="1" x14ac:dyDescent="0.25">
      <c r="A9" s="18" t="s">
        <v>4</v>
      </c>
      <c r="B9" s="19" t="s">
        <v>89</v>
      </c>
      <c r="C9" s="18"/>
      <c r="D9" s="26" t="s">
        <v>36</v>
      </c>
      <c r="E9" s="21"/>
      <c r="F9" s="21"/>
      <c r="G9" s="22">
        <f>261.97+4.05</f>
        <v>266.02000000000004</v>
      </c>
      <c r="H9" s="23"/>
      <c r="I9" s="24">
        <f t="shared" si="0"/>
        <v>0</v>
      </c>
      <c r="L9" s="32" t="s">
        <v>45</v>
      </c>
      <c r="N9" t="s">
        <v>55</v>
      </c>
    </row>
    <row r="10" spans="1:14" ht="81.75" customHeight="1" x14ac:dyDescent="0.25">
      <c r="A10" s="18" t="s">
        <v>15</v>
      </c>
      <c r="B10" s="19" t="s">
        <v>90</v>
      </c>
      <c r="C10" s="18"/>
      <c r="D10" s="26" t="s">
        <v>37</v>
      </c>
      <c r="E10" s="21"/>
      <c r="F10" s="21"/>
      <c r="G10" s="22">
        <f>292.61+5.04</f>
        <v>297.65000000000003</v>
      </c>
      <c r="H10" s="23"/>
      <c r="I10" s="24">
        <f t="shared" si="0"/>
        <v>0</v>
      </c>
      <c r="L10" s="32" t="s">
        <v>46</v>
      </c>
      <c r="N10" t="s">
        <v>56</v>
      </c>
    </row>
    <row r="11" spans="1:14" ht="50.25" customHeight="1" x14ac:dyDescent="0.25">
      <c r="A11" s="18" t="s">
        <v>16</v>
      </c>
      <c r="B11" s="19" t="s">
        <v>67</v>
      </c>
      <c r="C11" s="18"/>
      <c r="D11" s="27" t="s">
        <v>25</v>
      </c>
      <c r="E11" s="21"/>
      <c r="F11" s="21"/>
      <c r="G11" s="22">
        <f>137.3+2.16</f>
        <v>139.46</v>
      </c>
      <c r="H11" s="23"/>
      <c r="I11" s="24">
        <f t="shared" si="0"/>
        <v>0</v>
      </c>
      <c r="L11" s="32" t="s">
        <v>47</v>
      </c>
      <c r="N11" t="s">
        <v>93</v>
      </c>
    </row>
    <row r="12" spans="1:14" ht="60.75" customHeight="1" x14ac:dyDescent="0.2">
      <c r="A12" s="18" t="s">
        <v>5</v>
      </c>
      <c r="B12" s="19"/>
      <c r="C12" s="18"/>
      <c r="D12" s="27" t="s">
        <v>28</v>
      </c>
      <c r="E12" s="21"/>
      <c r="F12" s="21"/>
      <c r="G12" s="22">
        <f>29.55+0.6</f>
        <v>30.150000000000002</v>
      </c>
      <c r="H12" s="23"/>
      <c r="I12" s="24">
        <f t="shared" si="0"/>
        <v>0</v>
      </c>
      <c r="N12" t="s">
        <v>94</v>
      </c>
    </row>
    <row r="13" spans="1:14" ht="56.25" customHeight="1" x14ac:dyDescent="0.2">
      <c r="A13" s="18" t="s">
        <v>6</v>
      </c>
      <c r="B13" s="19"/>
      <c r="C13" s="18"/>
      <c r="D13" s="27" t="s">
        <v>27</v>
      </c>
      <c r="E13" s="27"/>
      <c r="F13" s="21"/>
      <c r="G13" s="22">
        <f>44.47+0.15</f>
        <v>44.62</v>
      </c>
      <c r="H13" s="23"/>
      <c r="I13" s="24">
        <f t="shared" si="0"/>
        <v>0</v>
      </c>
    </row>
    <row r="14" spans="1:14" ht="57" customHeight="1" x14ac:dyDescent="0.2">
      <c r="A14" s="18" t="s">
        <v>7</v>
      </c>
      <c r="B14" s="18"/>
      <c r="C14" s="18"/>
      <c r="D14" s="27" t="s">
        <v>26</v>
      </c>
      <c r="E14" s="27"/>
      <c r="F14" s="21"/>
      <c r="G14" s="22">
        <f>52.03+0.24</f>
        <v>52.27</v>
      </c>
      <c r="H14" s="23"/>
      <c r="I14" s="24">
        <f t="shared" si="0"/>
        <v>0</v>
      </c>
    </row>
    <row r="15" spans="1:14" ht="78" customHeight="1" x14ac:dyDescent="0.2">
      <c r="A15" s="18" t="s">
        <v>8</v>
      </c>
      <c r="B15" s="18"/>
      <c r="C15" s="18"/>
      <c r="D15" s="27" t="s">
        <v>34</v>
      </c>
      <c r="E15" s="27"/>
      <c r="F15" s="21"/>
      <c r="G15" s="22">
        <f>63.27+0.3</f>
        <v>63.57</v>
      </c>
      <c r="H15" s="23"/>
      <c r="I15" s="24">
        <f t="shared" si="0"/>
        <v>0</v>
      </c>
    </row>
    <row r="16" spans="1:14" ht="73.5" customHeight="1" x14ac:dyDescent="0.2">
      <c r="A16" s="18" t="s">
        <v>9</v>
      </c>
      <c r="B16" s="18"/>
      <c r="C16" s="18"/>
      <c r="D16" s="20" t="s">
        <v>18</v>
      </c>
      <c r="E16" s="21"/>
      <c r="F16" s="28"/>
      <c r="G16" s="22">
        <f>73.52+0.84</f>
        <v>74.36</v>
      </c>
      <c r="H16" s="23"/>
      <c r="I16" s="24">
        <f t="shared" si="0"/>
        <v>0</v>
      </c>
    </row>
    <row r="17" spans="1:9" ht="74.25" customHeight="1" x14ac:dyDescent="0.2">
      <c r="A17" s="18" t="s">
        <v>10</v>
      </c>
      <c r="B17" s="18"/>
      <c r="C17" s="18"/>
      <c r="D17" s="20" t="s">
        <v>19</v>
      </c>
      <c r="E17" s="21"/>
      <c r="F17" s="20"/>
      <c r="G17" s="22">
        <f>73.52+1.11</f>
        <v>74.63</v>
      </c>
      <c r="H17" s="23"/>
      <c r="I17" s="24">
        <f t="shared" si="0"/>
        <v>0</v>
      </c>
    </row>
    <row r="18" spans="1:9" ht="70.5" customHeight="1" x14ac:dyDescent="0.2">
      <c r="A18" s="18" t="s">
        <v>11</v>
      </c>
      <c r="B18" s="18"/>
      <c r="C18" s="18"/>
      <c r="D18" s="20" t="s">
        <v>20</v>
      </c>
      <c r="E18" s="21"/>
      <c r="F18" s="20"/>
      <c r="G18" s="22">
        <f>73.52+1.35</f>
        <v>74.86999999999999</v>
      </c>
      <c r="H18" s="23"/>
      <c r="I18" s="24">
        <f t="shared" si="0"/>
        <v>0</v>
      </c>
    </row>
    <row r="19" spans="1:9" ht="74.25" customHeight="1" x14ac:dyDescent="0.2">
      <c r="A19" s="18" t="s">
        <v>12</v>
      </c>
      <c r="B19" s="18"/>
      <c r="C19" s="18"/>
      <c r="D19" s="20" t="s">
        <v>21</v>
      </c>
      <c r="E19" s="21"/>
      <c r="F19" s="20"/>
      <c r="G19" s="22">
        <f>73.52+1.5</f>
        <v>75.02</v>
      </c>
      <c r="H19" s="23"/>
      <c r="I19" s="24">
        <f t="shared" si="0"/>
        <v>0</v>
      </c>
    </row>
    <row r="20" spans="1:9" ht="79.5" customHeight="1" x14ac:dyDescent="0.2">
      <c r="A20" s="18" t="s">
        <v>13</v>
      </c>
      <c r="B20" s="18"/>
      <c r="C20" s="18"/>
      <c r="D20" s="27" t="s">
        <v>29</v>
      </c>
      <c r="E20" s="29"/>
      <c r="F20" s="29"/>
      <c r="G20" s="22">
        <f>70.42+0.91</f>
        <v>71.33</v>
      </c>
      <c r="H20" s="23"/>
      <c r="I20" s="24">
        <f t="shared" si="0"/>
        <v>0</v>
      </c>
    </row>
    <row r="21" spans="1:9" ht="81" customHeight="1" x14ac:dyDescent="0.2">
      <c r="A21" s="18" t="s">
        <v>14</v>
      </c>
      <c r="B21" s="18"/>
      <c r="C21" s="18"/>
      <c r="D21" s="27" t="s">
        <v>30</v>
      </c>
      <c r="E21" s="29"/>
      <c r="F21" s="29"/>
      <c r="G21" s="22">
        <f>70.56+0.92</f>
        <v>71.48</v>
      </c>
      <c r="H21" s="23"/>
      <c r="I21" s="24">
        <f t="shared" si="0"/>
        <v>0</v>
      </c>
    </row>
    <row r="22" spans="1:9" ht="76.5" customHeight="1" x14ac:dyDescent="0.2">
      <c r="A22" s="18" t="s">
        <v>31</v>
      </c>
      <c r="B22" s="5"/>
      <c r="C22" s="18"/>
      <c r="D22" s="27" t="s">
        <v>91</v>
      </c>
      <c r="E22" s="29"/>
      <c r="F22" s="29"/>
      <c r="G22" s="22">
        <f>131.43+1.24</f>
        <v>132.67000000000002</v>
      </c>
      <c r="H22" s="23"/>
      <c r="I22" s="24">
        <f t="shared" si="0"/>
        <v>0</v>
      </c>
    </row>
    <row r="23" spans="1:9" ht="67.5" customHeight="1" x14ac:dyDescent="0.2">
      <c r="A23" s="18" t="s">
        <v>32</v>
      </c>
      <c r="B23" s="18"/>
      <c r="C23" s="18"/>
      <c r="D23" s="27" t="s">
        <v>92</v>
      </c>
      <c r="E23" s="29"/>
      <c r="F23" s="29"/>
      <c r="G23" s="22">
        <f>131.43+1.24</f>
        <v>132.67000000000002</v>
      </c>
      <c r="H23" s="23"/>
      <c r="I23" s="24">
        <f t="shared" si="0"/>
        <v>0</v>
      </c>
    </row>
    <row r="24" spans="1:9" ht="21.75" customHeight="1" x14ac:dyDescent="0.2">
      <c r="A24" s="18" t="s">
        <v>33</v>
      </c>
      <c r="B24" s="18"/>
      <c r="C24" s="18"/>
      <c r="D24" s="27" t="s">
        <v>17</v>
      </c>
      <c r="E24" s="29"/>
      <c r="F24" s="29"/>
      <c r="G24" s="22">
        <v>148.37</v>
      </c>
      <c r="H24" s="23"/>
      <c r="I24" s="24">
        <f t="shared" si="0"/>
        <v>0</v>
      </c>
    </row>
    <row r="25" spans="1:9" ht="19.5" customHeight="1" x14ac:dyDescent="0.2">
      <c r="A25" s="57" t="s">
        <v>84</v>
      </c>
      <c r="B25" s="58"/>
      <c r="C25" s="58"/>
      <c r="D25" s="58"/>
      <c r="E25" s="58"/>
      <c r="F25" s="58"/>
      <c r="G25" s="59"/>
      <c r="H25" s="18" t="s">
        <v>38</v>
      </c>
      <c r="I25" s="30">
        <f>SUM(I5:I24)</f>
        <v>0</v>
      </c>
    </row>
    <row r="26" spans="1:9" ht="21" customHeight="1" x14ac:dyDescent="0.2">
      <c r="A26" s="60"/>
      <c r="B26" s="61"/>
      <c r="C26" s="61"/>
      <c r="D26" s="61"/>
      <c r="E26" s="61"/>
      <c r="F26" s="61"/>
      <c r="G26" s="62"/>
      <c r="H26" s="31" t="s">
        <v>39</v>
      </c>
      <c r="I26" s="30">
        <f>(I25*0.2)</f>
        <v>0</v>
      </c>
    </row>
    <row r="27" spans="1:9" ht="24" customHeight="1" x14ac:dyDescent="0.2">
      <c r="A27" s="63"/>
      <c r="B27" s="64"/>
      <c r="C27" s="64"/>
      <c r="D27" s="64"/>
      <c r="E27" s="64"/>
      <c r="F27" s="64"/>
      <c r="G27" s="65"/>
      <c r="H27" s="18" t="s">
        <v>40</v>
      </c>
      <c r="I27" s="24">
        <f>I25+I26</f>
        <v>0</v>
      </c>
    </row>
    <row r="28" spans="1:9" ht="38.25" customHeight="1" x14ac:dyDescent="0.2">
      <c r="A28" s="50" t="s">
        <v>77</v>
      </c>
      <c r="B28" s="51"/>
      <c r="C28" s="51"/>
      <c r="D28" s="51"/>
      <c r="E28" s="51"/>
      <c r="F28" s="51"/>
      <c r="G28" s="51"/>
      <c r="H28" s="51"/>
      <c r="I28" s="52"/>
    </row>
    <row r="29" spans="1:9" ht="33" customHeight="1" x14ac:dyDescent="0.2">
      <c r="A29" s="48" t="s">
        <v>75</v>
      </c>
      <c r="B29" s="48"/>
      <c r="C29" s="5"/>
      <c r="D29" s="45"/>
      <c r="E29" s="45"/>
      <c r="F29" s="45"/>
      <c r="G29" s="45"/>
      <c r="H29" s="45"/>
      <c r="I29" s="45"/>
    </row>
    <row r="30" spans="1:9" ht="30.75" customHeight="1" x14ac:dyDescent="0.2">
      <c r="A30" s="49" t="s">
        <v>88</v>
      </c>
      <c r="B30" s="49"/>
      <c r="C30" s="5"/>
      <c r="D30" s="45"/>
      <c r="E30" s="45"/>
      <c r="F30" s="45"/>
      <c r="G30" s="45"/>
      <c r="H30" s="45"/>
      <c r="I30" s="45"/>
    </row>
    <row r="31" spans="1:9" ht="38.25" customHeight="1" x14ac:dyDescent="0.2">
      <c r="A31" s="47" t="s">
        <v>73</v>
      </c>
      <c r="B31" s="47"/>
      <c r="C31" s="5"/>
      <c r="D31" s="44" t="s">
        <v>72</v>
      </c>
      <c r="E31" s="44"/>
      <c r="F31" s="44"/>
      <c r="G31" s="44"/>
      <c r="H31" s="44"/>
      <c r="I31" s="44"/>
    </row>
    <row r="32" spans="1:9" ht="38.25" customHeight="1" x14ac:dyDescent="0.2">
      <c r="A32" s="8" t="s">
        <v>74</v>
      </c>
      <c r="B32" s="8"/>
      <c r="C32" s="5"/>
      <c r="D32" s="44" t="s">
        <v>72</v>
      </c>
      <c r="E32" s="44"/>
      <c r="F32" s="44"/>
      <c r="G32" s="44"/>
      <c r="H32" s="44"/>
      <c r="I32" s="44"/>
    </row>
    <row r="33" spans="1:9" ht="37.5" customHeight="1" x14ac:dyDescent="0.2">
      <c r="A33" s="46" t="s">
        <v>71</v>
      </c>
      <c r="B33" s="46"/>
      <c r="C33" s="5"/>
      <c r="D33" s="45"/>
      <c r="E33" s="45"/>
      <c r="F33" s="45"/>
      <c r="G33" s="45"/>
      <c r="H33" s="45"/>
      <c r="I33" s="45"/>
    </row>
  </sheetData>
  <mergeCells count="18">
    <mergeCell ref="A28:I28"/>
    <mergeCell ref="A1:F1"/>
    <mergeCell ref="G1:I1"/>
    <mergeCell ref="A25:G27"/>
    <mergeCell ref="G2:I2"/>
    <mergeCell ref="A2:B2"/>
    <mergeCell ref="D2:F2"/>
    <mergeCell ref="A3:B3"/>
    <mergeCell ref="D3:I3"/>
    <mergeCell ref="D32:I32"/>
    <mergeCell ref="D33:I33"/>
    <mergeCell ref="A33:B33"/>
    <mergeCell ref="A31:B31"/>
    <mergeCell ref="A29:B29"/>
    <mergeCell ref="A30:B30"/>
    <mergeCell ref="D29:I29"/>
    <mergeCell ref="D30:I30"/>
    <mergeCell ref="D31:I31"/>
  </mergeCells>
  <phoneticPr fontId="3" type="noConversion"/>
  <dataValidations count="2">
    <dataValidation type="list" allowBlank="1" showInputMessage="1" showErrorMessage="1" sqref="F5:F15" xr:uid="{00000000-0002-0000-0100-000000000000}">
      <formula1>EPOXYLNR</formula1>
    </dataValidation>
    <dataValidation type="list" allowBlank="1" showInputMessage="1" showErrorMessage="1" sqref="E5:E12 E16:E19" xr:uid="{00000000-0002-0000-0100-000001000000}">
      <formula1>MELALNR</formula1>
    </dataValidation>
  </dataValidations>
  <printOptions horizontalCentered="1"/>
  <pageMargins left="0.25" right="0.25" top="0.75" bottom="0.75" header="0.3" footer="0.3"/>
  <pageSetup paperSize="9" scale="44" fitToHeight="0" orientation="portrait" horizontalDpi="4294967293" r:id="rId1"/>
  <headerFooter alignWithMargins="0">
    <oddHeader>&amp;L&amp;F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9</vt:i4>
      </vt:variant>
    </vt:vector>
  </HeadingPairs>
  <TitlesOfParts>
    <vt:vector size="11" baseType="lpstr">
      <vt:lpstr>LISEZ-MOI</vt:lpstr>
      <vt:lpstr>BPU mobilier Informatique</vt:lpstr>
      <vt:lpstr>EPOXY</vt:lpstr>
      <vt:lpstr>époxy</vt:lpstr>
      <vt:lpstr>EPOXYLNR</vt:lpstr>
      <vt:lpstr>hêtre_563</vt:lpstr>
      <vt:lpstr>jaune_1023</vt:lpstr>
      <vt:lpstr>MELALNR</vt:lpstr>
      <vt:lpstr>MELAMINE</vt:lpstr>
      <vt:lpstr>Plateau</vt:lpstr>
      <vt:lpstr>'BPU mobilier Informatique'!Zone_d_impression</vt:lpstr>
    </vt:vector>
  </TitlesOfParts>
  <Company>Provence Alpes Côte d'Azur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Conseil régional</dc:creator>
  <cp:lastModifiedBy>ROZIER Christian</cp:lastModifiedBy>
  <cp:lastPrinted>2018-06-27T14:56:50Z</cp:lastPrinted>
  <dcterms:created xsi:type="dcterms:W3CDTF">2000-02-09T10:29:39Z</dcterms:created>
  <dcterms:modified xsi:type="dcterms:W3CDTF">2021-05-05T06:56:47Z</dcterms:modified>
</cp:coreProperties>
</file>